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<sst xmlns="http://schemas.openxmlformats.org/spreadsheetml/2006/main" count="356" uniqueCount="119">
  <si>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</si>
  <si>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</si>
  <si>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</si>
  <si>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</si>
  <si>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</si>
  <si>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</si>
  <si>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</si>
  <si>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</si>
  <si>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</si>
  <si>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</si>
  <si>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</si>
  <si>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</si>
  <si>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</si>
  <si>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</si>
  <si>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</si>
  <si>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</si>
  <si>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</si>
  <si>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</si>
  <si>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</si>
  <si>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</si>
  <si>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</si>
  <si>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</si>
  <si>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</si>
  <si>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</si>
  <si>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</si>
  <si>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</si>
  <si>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</si>
  <si>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</si>
  <si>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</si>
  <si>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</si>
  <si>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</si>
  <si>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</si>
  <si>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</si>
  <si>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</si>
  <si>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</si>
  <si>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</si>
  <si>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</si>
  <si>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</si>
  <si>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</si>
  <si>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</si>
  <si>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</si>
  <si>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</si>
  <si>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</si>
  <si>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</si>
  <si>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</si>
  <si>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</si>
  <si>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</si>
  <si>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</si>
  <si>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</si>
  <si>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</si>
  <si>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</si>
  <si>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</si>
  <si>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</si>
  <si>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</si>
  <si>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</si>
  <si>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</si>
  <si>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</si>
  <si>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</si>
  <si>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</si>
  <si>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</si>
  <si>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</si>
  <si>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</si>
  <si>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</si>
  <si>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</si>
  <si>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</si>
  <si>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</si>
  <si>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</si>
  <si>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</si>
  <si>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</si>
  <si>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</si>
  <si>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</si>
  <si>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</si>
  <si>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</si>
  <si>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</si>
  <si>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</si>
  <si>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</si>
  <si>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</si>
  <si>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</si>
  <si>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</si>
  <si>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</si>
  <si>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</si>
  <si>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</si>
  <si>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</si>
  <si>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</si>
  <si>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</si>
  <si>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</si>
  <si>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</si>
  <si>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</si>
  <si>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</si>
  <si>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</si>
  <si>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</si>
  <si>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</si>
  <si>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</si>
  <si>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</si>
  <si>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</si>
  <si>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</si>
  <si>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</si>
  <si>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</si>
  <si>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</si>
  <si>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</si>
  <si>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</si>
  <si>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</si>
  <si>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</si>
  <si>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</si>
  <si>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</si>
  <si>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</si>
  <si>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</si>
  <si>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</si>
  <si>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</si>
  <si>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</si>
  <si>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</si>
  <si>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</si>
  <si>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</si>
  <si>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</si>
  <si>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</si>
  <si>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27.09.2017</t>
  </si>
  <si>
    <r>
      <t xml:space="preserve">станом на 27.09.2017р.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</si>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</sst>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65"/>
      <color indexed="8"/>
      <name val="Times New Roman"/>
      <family val="1"/>
    </font>
    <font>
      <sz val="6.2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6293171"/>
        <c:axId val="36876492"/>
      </c:lineChart>
      <c:catAx>
        <c:axId val="562931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 val="autoZero"/>
        <c:auto val="0"/>
        <c:lblOffset val="100"/>
        <c:tickLblSkip val="1"/>
        <c:noMultiLvlLbl val="0"/>
      </c:catAx>
      <c:valAx>
        <c:axId val="368764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6824317"/>
        <c:axId val="18765670"/>
      </c:bar3D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24317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4673303"/>
        <c:axId val="43624272"/>
      </c:bar3D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330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3452973"/>
        <c:axId val="34205846"/>
      </c:lineChart>
      <c:catAx>
        <c:axId val="63452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 val="autoZero"/>
        <c:auto val="0"/>
        <c:lblOffset val="100"/>
        <c:tickLblSkip val="1"/>
        <c:noMultiLvlLbl val="0"/>
      </c:catAx>
      <c:valAx>
        <c:axId val="3420584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9417159"/>
        <c:axId val="19210112"/>
      </c:lineChart>
      <c:catAx>
        <c:axId val="394171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10112"/>
        <c:crosses val="autoZero"/>
        <c:auto val="0"/>
        <c:lblOffset val="100"/>
        <c:tickLblSkip val="1"/>
        <c:noMultiLvlLbl val="0"/>
      </c:catAx>
      <c:valAx>
        <c:axId val="192101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15210"/>
        <c:crosses val="autoZero"/>
        <c:auto val="0"/>
        <c:lblOffset val="100"/>
        <c:tickLblSkip val="1"/>
        <c:noMultiLvlLbl val="0"/>
      </c:catAx>
      <c:valAx>
        <c:axId val="125152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732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5528027"/>
        <c:axId val="7099060"/>
      </c:lineChart>
      <c:catAx>
        <c:axId val="455280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99060"/>
        <c:crosses val="autoZero"/>
        <c:auto val="0"/>
        <c:lblOffset val="100"/>
        <c:tickLblSkip val="1"/>
        <c:noMultiLvlLbl val="0"/>
      </c:catAx>
      <c:valAx>
        <c:axId val="70990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3891541"/>
        <c:axId val="38152958"/>
      </c:lineChart>
      <c:catAx>
        <c:axId val="638915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52958"/>
        <c:crosses val="autoZero"/>
        <c:auto val="0"/>
        <c:lblOffset val="100"/>
        <c:tickLblSkip val="1"/>
        <c:noMultiLvlLbl val="0"/>
      </c:catAx>
      <c:valAx>
        <c:axId val="381529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89154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7832303"/>
        <c:axId val="3381864"/>
      </c:lineChart>
      <c:catAx>
        <c:axId val="7832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1864"/>
        <c:crosses val="autoZero"/>
        <c:auto val="0"/>
        <c:lblOffset val="100"/>
        <c:tickLblSkip val="1"/>
        <c:noMultiLvlLbl val="0"/>
      </c:catAx>
      <c:valAx>
        <c:axId val="33818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3230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5538"/>
        <c:crosses val="autoZero"/>
        <c:auto val="0"/>
        <c:lblOffset val="100"/>
        <c:tickLblSkip val="1"/>
        <c:noMultiLvlLbl val="0"/>
      </c:catAx>
      <c:valAx>
        <c:axId val="54955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367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85404"/>
        <c:crosses val="autoZero"/>
        <c:auto val="0"/>
        <c:lblOffset val="100"/>
        <c:tickLblSkip val="1"/>
        <c:noMultiLvlLbl val="0"/>
      </c:catAx>
      <c:valAx>
        <c:axId val="424854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5984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957 436,2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- 33 870,3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- 34 755,0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75</v>
      </c>
      <c r="Q1" s="128"/>
      <c r="R1" s="128"/>
      <c r="S1" s="128"/>
      <c r="T1" s="128"/>
      <c r="U1" s="129"/>
    </row>
    <row r="2" spans="1:21" ht="15" thickBot="1">
      <c r="A2" s="130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66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6" t="s">
        <v>47</v>
      </c>
      <c r="T3" s="13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8">
        <v>0</v>
      </c>
      <c r="T4" s="13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6">
        <f>SUM(S4:S22)</f>
        <v>1</v>
      </c>
      <c r="T23" s="14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4" t="s">
        <v>33</v>
      </c>
      <c r="Q26" s="144"/>
      <c r="R26" s="144"/>
      <c r="S26" s="14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29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>
        <v>42767</v>
      </c>
      <c r="Q28" s="152">
        <f>'[2]січень 17'!$D$94</f>
        <v>9505.30341</v>
      </c>
      <c r="R28" s="152"/>
      <c r="S28" s="15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/>
      <c r="Q29" s="152"/>
      <c r="R29" s="152"/>
      <c r="S29" s="15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3" t="s">
        <v>45</v>
      </c>
      <c r="R31" s="15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5" t="s">
        <v>40</v>
      </c>
      <c r="R32" s="15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4" t="s">
        <v>30</v>
      </c>
      <c r="Q36" s="144"/>
      <c r="R36" s="144"/>
      <c r="S36" s="14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31</v>
      </c>
      <c r="Q37" s="145"/>
      <c r="R37" s="145"/>
      <c r="S37" s="14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>
        <v>42767</v>
      </c>
      <c r="Q38" s="151">
        <f>104633628.96/1000</f>
        <v>104633.62895999999</v>
      </c>
      <c r="R38" s="151"/>
      <c r="S38" s="15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/>
      <c r="Q39" s="151"/>
      <c r="R39" s="151"/>
      <c r="S39" s="15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56" sqref="B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8" t="s">
        <v>117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1" t="s">
        <v>32</v>
      </c>
      <c r="B27" s="170" t="s">
        <v>43</v>
      </c>
      <c r="C27" s="170"/>
      <c r="D27" s="163" t="s">
        <v>49</v>
      </c>
      <c r="E27" s="164"/>
      <c r="F27" s="165" t="s">
        <v>44</v>
      </c>
      <c r="G27" s="166"/>
      <c r="H27" s="167" t="s">
        <v>52</v>
      </c>
      <c r="I27" s="163"/>
      <c r="J27" s="178"/>
      <c r="K27" s="179"/>
      <c r="L27" s="175" t="s">
        <v>36</v>
      </c>
      <c r="M27" s="176"/>
      <c r="N27" s="177"/>
      <c r="O27" s="171" t="s">
        <v>118</v>
      </c>
      <c r="P27" s="172"/>
    </row>
    <row r="28" spans="1:16" ht="30.75" customHeight="1">
      <c r="A28" s="162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6"/>
      <c r="P28" s="163"/>
    </row>
    <row r="29" spans="1:16" ht="23.25" customHeight="1" thickBot="1">
      <c r="A29" s="44">
        <f>вересень!S40</f>
        <v>28607.48466999995</v>
      </c>
      <c r="B29" s="49">
        <v>26430</v>
      </c>
      <c r="C29" s="49">
        <v>6214.66</v>
      </c>
      <c r="D29" s="49">
        <v>39500</v>
      </c>
      <c r="E29" s="49">
        <v>3.81</v>
      </c>
      <c r="F29" s="49">
        <v>27750</v>
      </c>
      <c r="G29" s="49">
        <v>11573.4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17801.87</v>
      </c>
      <c r="N29" s="51">
        <f>M29-L29</f>
        <v>-75887.13</v>
      </c>
      <c r="O29" s="173">
        <f>вересень!S30</f>
        <v>1282.25621</v>
      </c>
      <c r="P29" s="17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534477.82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129983.56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157875.03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17584.18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66152.4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25994.90000000005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957436.23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6214.66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11573.4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74</v>
      </c>
      <c r="Q1" s="128"/>
      <c r="R1" s="128"/>
      <c r="S1" s="128"/>
      <c r="T1" s="128"/>
      <c r="U1" s="129"/>
    </row>
    <row r="2" spans="1:21" ht="15" thickBot="1">
      <c r="A2" s="130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73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6" t="s">
        <v>47</v>
      </c>
      <c r="T3" s="15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8">
        <v>0</v>
      </c>
      <c r="T4" s="13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8">
        <v>0</v>
      </c>
      <c r="T23" s="15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6">
        <f>SUM(S4:S23)</f>
        <v>1</v>
      </c>
      <c r="T24" s="14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4" t="s">
        <v>33</v>
      </c>
      <c r="Q27" s="144"/>
      <c r="R27" s="144"/>
      <c r="S27" s="14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8" t="s">
        <v>29</v>
      </c>
      <c r="Q28" s="148"/>
      <c r="R28" s="148"/>
      <c r="S28" s="14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9">
        <v>42795</v>
      </c>
      <c r="Q29" s="152">
        <f>'[2]лютий'!$D$94</f>
        <v>7713.34596</v>
      </c>
      <c r="R29" s="152"/>
      <c r="S29" s="15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0"/>
      <c r="Q30" s="152"/>
      <c r="R30" s="152"/>
      <c r="S30" s="15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3" t="s">
        <v>45</v>
      </c>
      <c r="R32" s="15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5" t="s">
        <v>40</v>
      </c>
      <c r="R33" s="15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4" t="s">
        <v>30</v>
      </c>
      <c r="Q37" s="144"/>
      <c r="R37" s="144"/>
      <c r="S37" s="14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5" t="s">
        <v>31</v>
      </c>
      <c r="Q38" s="145"/>
      <c r="R38" s="145"/>
      <c r="S38" s="14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9">
        <v>42795</v>
      </c>
      <c r="Q39" s="151">
        <v>115182.07822999997</v>
      </c>
      <c r="R39" s="151"/>
      <c r="S39" s="15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0"/>
      <c r="Q40" s="151"/>
      <c r="R40" s="151"/>
      <c r="S40" s="15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78</v>
      </c>
      <c r="S1" s="128"/>
      <c r="T1" s="128"/>
      <c r="U1" s="128"/>
      <c r="V1" s="128"/>
      <c r="W1" s="129"/>
    </row>
    <row r="2" spans="1:23" ht="15" thickBot="1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84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6" t="s">
        <v>47</v>
      </c>
      <c r="V3" s="15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8">
        <v>0</v>
      </c>
      <c r="V4" s="13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8">
        <v>0</v>
      </c>
      <c r="V25" s="15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6">
        <f>SUM(U4:U25)</f>
        <v>1</v>
      </c>
      <c r="V26" s="14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42826</v>
      </c>
      <c r="S31" s="152">
        <f>'[2]березень'!$D$97</f>
        <v>1399.2856000000002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42826</v>
      </c>
      <c r="S41" s="151">
        <v>114548.88999999997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87</v>
      </c>
      <c r="S1" s="128"/>
      <c r="T1" s="128"/>
      <c r="U1" s="128"/>
      <c r="V1" s="128"/>
      <c r="W1" s="129"/>
    </row>
    <row r="2" spans="1:23" ht="15" thickBot="1">
      <c r="A2" s="130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89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8">
        <v>0</v>
      </c>
      <c r="V4" s="13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6">
        <f>SUM(U4:U22)</f>
        <v>2</v>
      </c>
      <c r="V23" s="14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33</v>
      </c>
      <c r="S26" s="144"/>
      <c r="T26" s="144"/>
      <c r="U26" s="144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>
        <v>42856</v>
      </c>
      <c r="S28" s="152">
        <f>'[2]квітень'!$D$97</f>
        <v>102.57358</v>
      </c>
      <c r="T28" s="152"/>
      <c r="U28" s="15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/>
      <c r="S29" s="152"/>
      <c r="T29" s="152"/>
      <c r="U29" s="15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4" t="s">
        <v>30</v>
      </c>
      <c r="S36" s="144"/>
      <c r="T36" s="144"/>
      <c r="U36" s="144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31</v>
      </c>
      <c r="S37" s="145"/>
      <c r="T37" s="145"/>
      <c r="U37" s="14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>
        <v>42856</v>
      </c>
      <c r="S38" s="151">
        <v>94413.13370999995</v>
      </c>
      <c r="T38" s="151"/>
      <c r="U38" s="15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/>
      <c r="S39" s="151"/>
      <c r="T39" s="151"/>
      <c r="U39" s="15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92</v>
      </c>
      <c r="S1" s="128"/>
      <c r="T1" s="128"/>
      <c r="U1" s="128"/>
      <c r="V1" s="128"/>
      <c r="W1" s="129"/>
    </row>
    <row r="2" spans="1:23" ht="15" thickBot="1">
      <c r="A2" s="130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95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8">
        <v>0</v>
      </c>
      <c r="V4" s="13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6">
        <f>SUM(U4:U23)</f>
        <v>1</v>
      </c>
      <c r="V24" s="14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42887</v>
      </c>
      <c r="S29" s="152">
        <f>'[2]травень'!$D$97</f>
        <v>1135.71022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42887</v>
      </c>
      <c r="S39" s="151">
        <v>59637.061719999954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98</v>
      </c>
      <c r="S1" s="128"/>
      <c r="T1" s="128"/>
      <c r="U1" s="128"/>
      <c r="V1" s="128"/>
      <c r="W1" s="129"/>
    </row>
    <row r="2" spans="1:23" ht="15" thickBo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100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8">
        <v>0</v>
      </c>
      <c r="V4" s="13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6">
        <f>SUM(U4:U23)</f>
        <v>1</v>
      </c>
      <c r="V24" s="14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42917</v>
      </c>
      <c r="S29" s="152">
        <f>'[2]червень'!$D$97</f>
        <v>225.52589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42917</v>
      </c>
      <c r="S39" s="151">
        <v>31922.249009999945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103</v>
      </c>
      <c r="S1" s="128"/>
      <c r="T1" s="128"/>
      <c r="U1" s="128"/>
      <c r="V1" s="128"/>
      <c r="W1" s="129"/>
    </row>
    <row r="2" spans="1:23" ht="15" thickBot="1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105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6">
        <f>SUM(U4:U24)</f>
        <v>1</v>
      </c>
      <c r="V25" s="14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42948</v>
      </c>
      <c r="S30" s="152">
        <f>'[2]липень'!$D$97</f>
        <v>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42948</v>
      </c>
      <c r="S40" s="151" t="e">
        <f>#REF!/1000</f>
        <v>#REF!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107</v>
      </c>
      <c r="S1" s="128"/>
      <c r="T1" s="128"/>
      <c r="U1" s="128"/>
      <c r="V1" s="128"/>
      <c r="W1" s="129"/>
    </row>
    <row r="2" spans="1:23" ht="15" thickBot="1">
      <c r="A2" s="130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110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0">
        <v>0</v>
      </c>
      <c r="V24" s="141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6">
        <f>SUM(U4:U24)</f>
        <v>1</v>
      </c>
      <c r="V26" s="14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42979</v>
      </c>
      <c r="S31" s="152">
        <f>'[4]серпень'!$D$97</f>
        <v>50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42979</v>
      </c>
      <c r="S41" s="151">
        <v>53176.6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113</v>
      </c>
      <c r="S1" s="128"/>
      <c r="T1" s="128"/>
      <c r="U1" s="128"/>
      <c r="V1" s="128"/>
      <c r="W1" s="129"/>
    </row>
    <row r="2" spans="1:23" ht="15" thickBot="1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116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AVERAGE(N4:N21)</f>
        <v>3995.669444444444</v>
      </c>
      <c r="R4" s="71">
        <v>0</v>
      </c>
      <c r="S4" s="72">
        <v>0</v>
      </c>
      <c r="T4" s="73">
        <v>418.6</v>
      </c>
      <c r="U4" s="138">
        <v>0</v>
      </c>
      <c r="V4" s="139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3995.7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3995.7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3995.7</v>
      </c>
      <c r="R7" s="77">
        <v>0</v>
      </c>
      <c r="S7" s="78">
        <v>0</v>
      </c>
      <c r="T7" s="79">
        <v>0</v>
      </c>
      <c r="U7" s="142">
        <v>0</v>
      </c>
      <c r="V7" s="143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3995.7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3995.7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3995.7</v>
      </c>
      <c r="R10" s="77">
        <v>0</v>
      </c>
      <c r="S10" s="78">
        <v>0</v>
      </c>
      <c r="T10" s="76">
        <v>20.7</v>
      </c>
      <c r="U10" s="140">
        <v>0</v>
      </c>
      <c r="V10" s="141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3995.7</v>
      </c>
      <c r="R11" s="75">
        <v>0</v>
      </c>
      <c r="S11" s="69">
        <v>0</v>
      </c>
      <c r="T11" s="76">
        <v>0</v>
      </c>
      <c r="U11" s="140">
        <v>1</v>
      </c>
      <c r="V11" s="141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3995.7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3995.7</v>
      </c>
      <c r="R13" s="75">
        <v>241.8</v>
      </c>
      <c r="S13" s="69">
        <v>0</v>
      </c>
      <c r="T13" s="76">
        <v>756.3</v>
      </c>
      <c r="U13" s="140">
        <v>0</v>
      </c>
      <c r="V13" s="141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3995.7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3995.7</v>
      </c>
      <c r="R15" s="75">
        <v>2.7</v>
      </c>
      <c r="S15" s="69">
        <v>0</v>
      </c>
      <c r="T15" s="80">
        <v>0</v>
      </c>
      <c r="U15" s="140">
        <v>0</v>
      </c>
      <c r="V15" s="141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3995.7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3995.7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3995.7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3995.7</v>
      </c>
      <c r="R19" s="75">
        <v>0</v>
      </c>
      <c r="S19" s="69">
        <v>0</v>
      </c>
      <c r="T19" s="76">
        <v>949.85</v>
      </c>
      <c r="U19" s="140">
        <v>0</v>
      </c>
      <c r="V19" s="141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3995.7</v>
      </c>
      <c r="R20" s="75">
        <v>0</v>
      </c>
      <c r="S20" s="69">
        <v>0</v>
      </c>
      <c r="T20" s="76">
        <v>111.7</v>
      </c>
      <c r="U20" s="140">
        <v>0</v>
      </c>
      <c r="V20" s="141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-311.6499999999998</v>
      </c>
      <c r="N21" s="69">
        <v>1592.94</v>
      </c>
      <c r="O21" s="69">
        <v>4800</v>
      </c>
      <c r="P21" s="3">
        <f t="shared" si="2"/>
        <v>0.3318625</v>
      </c>
      <c r="Q21" s="2">
        <v>3995.7</v>
      </c>
      <c r="R21" s="81">
        <v>0</v>
      </c>
      <c r="S21" s="80">
        <v>0</v>
      </c>
      <c r="T21" s="76">
        <v>1282.3</v>
      </c>
      <c r="U21" s="140">
        <v>0</v>
      </c>
      <c r="V21" s="141"/>
      <c r="W21" s="74">
        <f t="shared" si="3"/>
        <v>1282.3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3995.7</v>
      </c>
      <c r="R22" s="81"/>
      <c r="S22" s="80"/>
      <c r="T22" s="76"/>
      <c r="U22" s="140"/>
      <c r="V22" s="141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3995.7</v>
      </c>
      <c r="R23" s="81"/>
      <c r="S23" s="80"/>
      <c r="T23" s="76"/>
      <c r="U23" s="140"/>
      <c r="V23" s="141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3995.7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49697.50000000001</v>
      </c>
      <c r="C25" s="92">
        <f t="shared" si="4"/>
        <v>1433.8999999999999</v>
      </c>
      <c r="D25" s="115">
        <f t="shared" si="4"/>
        <v>1433.8999999999999</v>
      </c>
      <c r="E25" s="115">
        <f t="shared" si="4"/>
        <v>0</v>
      </c>
      <c r="F25" s="92">
        <f t="shared" si="4"/>
        <v>684</v>
      </c>
      <c r="G25" s="92">
        <f t="shared" si="4"/>
        <v>9722.58</v>
      </c>
      <c r="H25" s="92">
        <f t="shared" si="4"/>
        <v>7005.800000000001</v>
      </c>
      <c r="I25" s="92">
        <f t="shared" si="4"/>
        <v>1636.2</v>
      </c>
      <c r="J25" s="92">
        <f t="shared" si="4"/>
        <v>396.36</v>
      </c>
      <c r="K25" s="92">
        <f t="shared" si="4"/>
        <v>540</v>
      </c>
      <c r="L25" s="92">
        <f t="shared" si="4"/>
        <v>2426.9</v>
      </c>
      <c r="M25" s="91">
        <f t="shared" si="4"/>
        <v>-1621.1900000000003</v>
      </c>
      <c r="N25" s="91">
        <f t="shared" si="4"/>
        <v>71922.04999999999</v>
      </c>
      <c r="O25" s="91">
        <f>SUM(O4:O24)-1</f>
        <v>105792.4</v>
      </c>
      <c r="P25" s="93">
        <f>N25/O25</f>
        <v>0.6798413685671182</v>
      </c>
      <c r="Q25" s="2"/>
      <c r="R25" s="82">
        <f>SUM(R4:R24)</f>
        <v>244.5</v>
      </c>
      <c r="S25" s="82">
        <f>SUM(S4:S24)</f>
        <v>0</v>
      </c>
      <c r="T25" s="82">
        <f>SUM(T4:T24)</f>
        <v>3539.45</v>
      </c>
      <c r="U25" s="146">
        <f>SUM(U4:U24)</f>
        <v>1</v>
      </c>
      <c r="V25" s="147"/>
      <c r="W25" s="82">
        <f>R25+S25+U25+T25+V25</f>
        <v>3784.95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43005</v>
      </c>
      <c r="S30" s="152">
        <v>1282.25621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43005</v>
      </c>
      <c r="S40" s="151">
        <v>28607.48466999995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2017-09-27T07:59:15Z</dcterms:modified>
  <cp:category/>
  <cp:version/>
  <cp:contentType/>
  <cp:contentStatus/>
</cp:coreProperties>
</file>